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Vianco\Desktop\Ana2016\Docencia\Grado\4 Econometria\Temario\Multiecuacional\2017\citricos\"/>
    </mc:Choice>
  </mc:AlternateContent>
  <bookViews>
    <workbookView xWindow="0" yWindow="0" windowWidth="20496" windowHeight="6936"/>
  </bookViews>
  <sheets>
    <sheet name="naranjas" sheetId="1" r:id="rId1"/>
    <sheet name="mandarina" sheetId="2" r:id="rId2"/>
    <sheet name="creditos" sheetId="4" r:id="rId3"/>
    <sheet name="Hoja3" sheetId="3" r:id="rId4"/>
  </sheets>
  <calcPr calcId="171027"/>
</workbook>
</file>

<file path=xl/calcChain.xml><?xml version="1.0" encoding="utf-8"?>
<calcChain xmlns="http://schemas.openxmlformats.org/spreadsheetml/2006/main">
  <c r="P4" i="3" l="1"/>
  <c r="P7" i="3"/>
  <c r="P5" i="3"/>
  <c r="J7" i="3"/>
  <c r="J6" i="3"/>
  <c r="J5" i="3"/>
  <c r="D4" i="3"/>
  <c r="D7" i="3"/>
  <c r="D10" i="3"/>
  <c r="D9" i="3"/>
  <c r="D5" i="3"/>
  <c r="V5" i="3" l="1"/>
  <c r="V6" i="3"/>
  <c r="V7" i="3"/>
  <c r="J24" i="2"/>
  <c r="F15" i="2"/>
  <c r="C4" i="1" l="1"/>
  <c r="O22" i="1"/>
  <c r="N22" i="1"/>
  <c r="D16" i="1" l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<sst xmlns="http://schemas.openxmlformats.org/spreadsheetml/2006/main" count="58" uniqueCount="38">
  <si>
    <t>Oferta</t>
  </si>
  <si>
    <t>Demanda</t>
  </si>
  <si>
    <t>Año</t>
  </si>
  <si>
    <t>QSt</t>
  </si>
  <si>
    <t>PPrt-1</t>
  </si>
  <si>
    <t>Cagt</t>
  </si>
  <si>
    <t>Cmot</t>
  </si>
  <si>
    <t>Let</t>
  </si>
  <si>
    <t>QDt</t>
  </si>
  <si>
    <t>PCFt</t>
  </si>
  <si>
    <t>Ipt</t>
  </si>
  <si>
    <t>Vt</t>
  </si>
  <si>
    <t>e</t>
  </si>
  <si>
    <t>f</t>
  </si>
  <si>
    <t>m</t>
  </si>
  <si>
    <t>a</t>
  </si>
  <si>
    <t>j</t>
  </si>
  <si>
    <t>s</t>
  </si>
  <si>
    <t>o</t>
  </si>
  <si>
    <t>n</t>
  </si>
  <si>
    <t>d</t>
  </si>
  <si>
    <t>Naranja</t>
  </si>
  <si>
    <t>Mandarina</t>
  </si>
  <si>
    <t>Let2</t>
  </si>
  <si>
    <t>C(1)</t>
  </si>
  <si>
    <t>C(6)</t>
  </si>
  <si>
    <t>C(7)</t>
  </si>
  <si>
    <t>C(11)</t>
  </si>
  <si>
    <t>C(16)</t>
  </si>
  <si>
    <t>C(17)</t>
  </si>
  <si>
    <t>C(18)</t>
  </si>
  <si>
    <t xml:space="preserve">    (1)</t>
  </si>
  <si>
    <t>C(9)</t>
  </si>
  <si>
    <t>Información para la toma de decisiones en cadenas agroalimentarias.</t>
  </si>
  <si>
    <t>Una propuesta metodológica para un entorno citrícola internacionalizado</t>
  </si>
  <si>
    <t>Autor Nestor Molina</t>
  </si>
  <si>
    <t>Doctorado en Economía</t>
  </si>
  <si>
    <t>Universidad Nacional de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</si>
</sst>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4" tint="-0.249977111117893"/>
      <name val="Times New Roman"/>
      <family val="1"/>
    </font>
    <font>
      <sz val="14"/>
      <color theme="7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/>
    <xf numFmtId="165" fontId="0" fillId="0" borderId="0" xfId="0" applyNumberFormat="1"/>
    <xf numFmtId="165" fontId="0" fillId="2" borderId="0" xfId="1" applyNumberFormat="1" applyFont="1" applyFill="1"/>
    <xf numFmtId="165" fontId="3" fillId="2" borderId="0" xfId="0" applyNumberFormat="1" applyFont="1" applyFill="1"/>
    <xf numFmtId="0" fontId="0" fillId="0" borderId="0" xfId="0"/>
    <xf numFmtId="165" fontId="0" fillId="0" borderId="0" xfId="1" applyNumberFormat="1" applyFont="1"/>
    <xf numFmtId="164" fontId="0" fillId="0" borderId="0" xfId="1" applyFont="1"/>
    <xf numFmtId="164" fontId="2" fillId="0" borderId="0" xfId="1" applyFont="1"/>
    <xf numFmtId="0" fontId="0" fillId="0" borderId="0" xfId="0"/>
    <xf numFmtId="164" fontId="0" fillId="0" borderId="0" xfId="1" applyFont="1"/>
    <xf numFmtId="164" fontId="0" fillId="0" borderId="0" xfId="0" applyNumberFormat="1"/>
    <xf numFmtId="164" fontId="0" fillId="2" borderId="0" xfId="0" applyNumberFormat="1" applyFill="1"/>
    <xf numFmtId="165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164" fontId="0" fillId="0" borderId="0" xfId="1" applyFont="1"/>
    <xf numFmtId="164" fontId="2" fillId="0" borderId="0" xfId="1" applyFont="1"/>
    <xf numFmtId="11" fontId="0" fillId="0" borderId="0" xfId="0" applyNumberFormat="1"/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298450</xdr:colOff>
      <xdr:row>0</xdr:row>
      <xdr:rowOff>0</xdr:rowOff>
    </xdr:from>
    <xdr:to>
      <xdr:col>8</xdr:col>
      <xdr:colOff>88265</xdr:colOff>
      <xdr:row>16</xdr:row>
      <xdr:rowOff>149860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12488" t="17988" r="53904" b="14662"/>
        <a:stretch/>
      </xdr:blipFill>
      <xdr:spPr bwMode="auto">
        <a:xfrm>
          <a:off x="3346450" y="0"/>
          <a:ext cx="2837815" cy="3197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10</xdr:row>
      <xdr:rowOff>152400</xdr:rowOff>
    </xdr:from>
    <xdr:to>
      <xdr:col>3</xdr:col>
      <xdr:colOff>554758</xdr:colOff>
      <xdr:row>12</xdr:row>
      <xdr:rowOff>123825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"/>
          <a:ext cx="2840758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2</xdr:col>
      <xdr:colOff>542925</xdr:colOff>
      <xdr:row>15</xdr:row>
      <xdr:rowOff>123825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20669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19050</xdr:colOff>
      <xdr:row>0</xdr:row>
      <xdr:rowOff>0</xdr:rowOff>
    </xdr:from>
    <xdr:to>
      <xdr:col>19</xdr:col>
      <xdr:colOff>603250</xdr:colOff>
      <xdr:row>15</xdr:row>
      <xdr:rowOff>175895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4"/>
        <a:srcRect l="18932" t="24681" r="48024" b="13198"/>
        <a:stretch/>
      </xdr:blipFill>
      <xdr:spPr bwMode="auto">
        <a:xfrm>
          <a:off x="12280900" y="0"/>
          <a:ext cx="2870200" cy="30333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140" zoomScaleNormal="140" workbookViewId="0">
      <selection activeCell="A15" sqref="A15"/>
    </sheetView>
  </sheetViews>
  <sheetFormatPr baseColWidth="10" defaultRowHeight="14.4" x14ac:dyDescent="0.3"/>
  <cols>
    <col min="2" max="2" width="17" bestFit="1" customWidth="1"/>
    <col min="12" max="15" width="0" hidden="1" customWidth="1"/>
  </cols>
  <sheetData>
    <row r="1" spans="1:16" s="10" customFormat="1" x14ac:dyDescent="0.3">
      <c r="B1" s="10" t="s">
        <v>21</v>
      </c>
    </row>
    <row r="2" spans="1:16" x14ac:dyDescent="0.3">
      <c r="B2" t="s">
        <v>0</v>
      </c>
      <c r="F2" t="s">
        <v>1</v>
      </c>
    </row>
    <row r="3" spans="1:16" x14ac:dyDescent="0.3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0" t="s">
        <v>23</v>
      </c>
    </row>
    <row r="4" spans="1:16" x14ac:dyDescent="0.3">
      <c r="A4">
        <v>1995</v>
      </c>
      <c r="B4" s="5">
        <v>75774.599999999991</v>
      </c>
      <c r="C4" s="14">
        <f>123/142*C5</f>
        <v>1379.3301205985915</v>
      </c>
      <c r="D4" s="7">
        <f>+D23/1.1</f>
        <v>308.06818181818181</v>
      </c>
      <c r="E4" s="7">
        <v>200.00355354157958</v>
      </c>
      <c r="F4">
        <v>2180</v>
      </c>
      <c r="G4" s="5">
        <v>75774.599999999991</v>
      </c>
      <c r="H4" s="9">
        <v>0.978309994558476</v>
      </c>
      <c r="I4" s="8">
        <v>12313.390256000001</v>
      </c>
      <c r="J4" s="13">
        <v>39.72695066592123</v>
      </c>
      <c r="K4" s="16">
        <v>8894.576505358822</v>
      </c>
      <c r="P4" s="17"/>
    </row>
    <row r="5" spans="1:16" x14ac:dyDescent="0.3">
      <c r="A5" s="2">
        <v>1996</v>
      </c>
      <c r="B5" s="5">
        <v>74569.388999999996</v>
      </c>
      <c r="C5" s="4">
        <v>1592.397375</v>
      </c>
      <c r="D5" s="7">
        <f>+D22/1.1</f>
        <v>331.0454545454545</v>
      </c>
      <c r="E5" s="7">
        <v>200.00355354157958</v>
      </c>
      <c r="F5">
        <v>2050</v>
      </c>
      <c r="G5" s="5">
        <v>74569.388999999996</v>
      </c>
      <c r="H5" s="9">
        <v>1.0755511214055187</v>
      </c>
      <c r="I5" s="8">
        <v>12834.656000000001</v>
      </c>
      <c r="J5" s="13">
        <v>43.368225762794012</v>
      </c>
      <c r="K5" s="16">
        <v>8822.5712066122069</v>
      </c>
    </row>
    <row r="6" spans="1:16" x14ac:dyDescent="0.3">
      <c r="A6" s="2">
        <v>1997</v>
      </c>
      <c r="B6" s="5">
        <v>81227.637000000002</v>
      </c>
      <c r="C6" s="4">
        <v>1843.4457500000001</v>
      </c>
      <c r="D6" s="7">
        <f>+D24/1.01</f>
        <v>310.49504950495049</v>
      </c>
      <c r="E6" s="7">
        <v>200.00355354157958</v>
      </c>
      <c r="F6">
        <v>2150</v>
      </c>
      <c r="G6" s="5">
        <v>81227.637000000002</v>
      </c>
      <c r="H6" s="9">
        <v>1.1441634509541854</v>
      </c>
      <c r="I6" s="8">
        <v>13565.744000000001</v>
      </c>
      <c r="J6" s="13">
        <v>40.486965278160746</v>
      </c>
      <c r="K6" s="16">
        <v>9596.534170408655</v>
      </c>
    </row>
    <row r="7" spans="1:16" x14ac:dyDescent="0.3">
      <c r="A7" s="2">
        <v>1998</v>
      </c>
      <c r="B7" s="5">
        <v>76875.061000000002</v>
      </c>
      <c r="C7" s="4">
        <v>1488.8870000000002</v>
      </c>
      <c r="D7" s="7">
        <f>+D18/1.06</f>
        <v>339.62264150943395</v>
      </c>
      <c r="E7" s="7">
        <v>200.00355354157958</v>
      </c>
      <c r="F7">
        <v>2120</v>
      </c>
      <c r="G7" s="5">
        <v>76875.061000000002</v>
      </c>
      <c r="H7" s="9">
        <v>1.1322140154776426</v>
      </c>
      <c r="I7" s="8">
        <v>14134.368</v>
      </c>
      <c r="J7" s="13">
        <v>36.142781525229807</v>
      </c>
      <c r="K7" s="16">
        <v>9063.1565275839785</v>
      </c>
    </row>
    <row r="8" spans="1:16" x14ac:dyDescent="0.3">
      <c r="A8" s="2">
        <v>1999</v>
      </c>
      <c r="B8" s="5">
        <v>53522.908999999992</v>
      </c>
      <c r="C8" s="4">
        <v>1439.0799375000001</v>
      </c>
      <c r="D8" s="7">
        <f>+D21/1.08</f>
        <v>337.17592592592587</v>
      </c>
      <c r="E8" s="7">
        <v>200.00355354157958</v>
      </c>
      <c r="F8">
        <v>1480</v>
      </c>
      <c r="G8" s="5">
        <v>53522.908999999992</v>
      </c>
      <c r="H8" s="9">
        <v>1.2040686475361282</v>
      </c>
      <c r="I8" s="8">
        <v>14865.456</v>
      </c>
      <c r="J8" s="13">
        <v>39.860403172979204</v>
      </c>
      <c r="K8" s="16">
        <v>6316.7616444959649</v>
      </c>
    </row>
    <row r="9" spans="1:16" x14ac:dyDescent="0.3">
      <c r="A9" s="2">
        <v>2000</v>
      </c>
      <c r="B9" s="5">
        <v>30404.047000000002</v>
      </c>
      <c r="C9" s="4">
        <v>1464.99</v>
      </c>
      <c r="D9" s="7">
        <f>+D24*1.1</f>
        <v>344.96000000000004</v>
      </c>
      <c r="E9" s="7">
        <v>200.00355354157958</v>
      </c>
      <c r="F9">
        <v>1000</v>
      </c>
      <c r="G9" s="5">
        <v>30404.047000000002</v>
      </c>
      <c r="H9" s="9">
        <v>1.4451721292379966</v>
      </c>
      <c r="I9" s="8">
        <v>14948.31264</v>
      </c>
      <c r="J9" s="13">
        <v>33.503148103736962</v>
      </c>
      <c r="K9" s="16">
        <v>3615.9182503404036</v>
      </c>
    </row>
    <row r="10" spans="1:16" x14ac:dyDescent="0.3">
      <c r="A10" s="2">
        <v>2001</v>
      </c>
      <c r="B10" s="5">
        <v>81438.343999999997</v>
      </c>
      <c r="C10" s="4">
        <v>1591.2284999999999</v>
      </c>
      <c r="D10" s="7">
        <f>+D22/1.01</f>
        <v>360.54455445544551</v>
      </c>
      <c r="E10" s="7">
        <v>200.00355354157958</v>
      </c>
      <c r="F10">
        <v>2055</v>
      </c>
      <c r="G10" s="5">
        <v>81438.343999999997</v>
      </c>
      <c r="H10" s="9">
        <v>1.5063052589980104</v>
      </c>
      <c r="I10" s="8">
        <v>15326.285136</v>
      </c>
      <c r="J10" s="13">
        <v>31.557212237415687</v>
      </c>
      <c r="K10" s="16">
        <v>9515.2446836586314</v>
      </c>
      <c r="M10" s="6" t="s">
        <v>12</v>
      </c>
      <c r="N10">
        <v>9.1524999999999999</v>
      </c>
      <c r="O10">
        <v>10.1149</v>
      </c>
    </row>
    <row r="11" spans="1:16" x14ac:dyDescent="0.3">
      <c r="A11" s="2">
        <v>2002</v>
      </c>
      <c r="B11" s="5">
        <v>62168.739000000001</v>
      </c>
      <c r="C11" s="4">
        <v>1643.8278749999999</v>
      </c>
      <c r="D11" s="7">
        <f>+D21/1.02</f>
        <v>357.00980392156862</v>
      </c>
      <c r="E11" s="7">
        <v>200.00355354157958</v>
      </c>
      <c r="F11">
        <v>1590</v>
      </c>
      <c r="G11" s="5">
        <v>62168.739000000001</v>
      </c>
      <c r="H11" s="9">
        <v>0.91627507658925766</v>
      </c>
      <c r="I11" s="8">
        <v>15300.399205333335</v>
      </c>
      <c r="J11" s="13">
        <v>101.65506730086595</v>
      </c>
      <c r="K11" s="16">
        <v>7355.3401885339408</v>
      </c>
      <c r="M11" s="6" t="s">
        <v>13</v>
      </c>
      <c r="N11">
        <v>10.6853</v>
      </c>
      <c r="O11">
        <v>9.8815000000000008</v>
      </c>
    </row>
    <row r="12" spans="1:16" x14ac:dyDescent="0.3">
      <c r="A12" s="2">
        <v>2003</v>
      </c>
      <c r="B12" s="5">
        <v>63379.260999999999</v>
      </c>
      <c r="C12" s="4">
        <v>1241.7348750000001</v>
      </c>
      <c r="D12" s="7">
        <v>360</v>
      </c>
      <c r="E12" s="7">
        <v>200.00355354157958</v>
      </c>
      <c r="F12">
        <v>1755</v>
      </c>
      <c r="G12" s="5">
        <v>63379.260999999999</v>
      </c>
      <c r="H12" s="9">
        <v>0.93934958991198292</v>
      </c>
      <c r="I12" s="8">
        <v>17387.824678666668</v>
      </c>
      <c r="J12" s="13">
        <v>86.193312391112741</v>
      </c>
      <c r="K12" s="16">
        <v>7467.3224270177179</v>
      </c>
      <c r="M12" s="6" t="s">
        <v>14</v>
      </c>
      <c r="N12">
        <v>10.934699999999999</v>
      </c>
      <c r="O12">
        <v>9.2141000000000002</v>
      </c>
    </row>
    <row r="13" spans="1:16" x14ac:dyDescent="0.3">
      <c r="A13" s="2">
        <v>2004</v>
      </c>
      <c r="B13" s="5">
        <v>76774.171000000002</v>
      </c>
      <c r="C13" s="4">
        <v>1312.51675</v>
      </c>
      <c r="D13" s="7">
        <v>363</v>
      </c>
      <c r="E13" s="7">
        <v>200.00355354157958</v>
      </c>
      <c r="F13">
        <v>1975</v>
      </c>
      <c r="G13" s="5">
        <v>76774.171000000002</v>
      </c>
      <c r="H13" s="9">
        <v>0.91891125660038142</v>
      </c>
      <c r="I13" s="8">
        <v>20951.898986666667</v>
      </c>
      <c r="J13" s="13">
        <v>99.067148217995936</v>
      </c>
      <c r="K13" s="16">
        <v>9186.0853240284669</v>
      </c>
      <c r="M13" s="6" t="s">
        <v>15</v>
      </c>
      <c r="N13" s="10">
        <v>11.0488</v>
      </c>
      <c r="O13">
        <v>9.3856999999999999</v>
      </c>
    </row>
    <row r="14" spans="1:16" x14ac:dyDescent="0.3">
      <c r="A14" s="2">
        <v>2005</v>
      </c>
      <c r="B14" s="5">
        <v>63879.998000000007</v>
      </c>
      <c r="C14" s="4">
        <v>1311.47775</v>
      </c>
      <c r="D14" s="7">
        <v>360</v>
      </c>
      <c r="E14" s="7">
        <v>146.07684981734357</v>
      </c>
      <c r="F14">
        <v>1600</v>
      </c>
      <c r="G14" s="5">
        <v>63879.998000000007</v>
      </c>
      <c r="H14" s="9">
        <v>0.95735436454452871</v>
      </c>
      <c r="I14" s="8">
        <v>23745.738240000002</v>
      </c>
      <c r="J14" s="13">
        <v>88.531316289037903</v>
      </c>
      <c r="K14" s="16">
        <v>7713.2726670922402</v>
      </c>
      <c r="M14" s="6" t="s">
        <v>14</v>
      </c>
      <c r="N14" s="10">
        <v>10.996600000000001</v>
      </c>
      <c r="O14">
        <v>10.182</v>
      </c>
    </row>
    <row r="15" spans="1:16" x14ac:dyDescent="0.3">
      <c r="A15" s="2">
        <v>2006</v>
      </c>
      <c r="B15" s="5">
        <v>94058.298999999999</v>
      </c>
      <c r="C15" s="4">
        <v>1332.907125</v>
      </c>
      <c r="D15" s="7">
        <v>359</v>
      </c>
      <c r="E15" s="7">
        <v>191.6128329251903</v>
      </c>
      <c r="F15">
        <v>2500</v>
      </c>
      <c r="G15" s="5">
        <v>94058.298999999999</v>
      </c>
      <c r="H15" s="9">
        <v>1.0288436187332477</v>
      </c>
      <c r="I15" s="8">
        <v>25405.064304000003</v>
      </c>
      <c r="J15" s="13">
        <v>94.378075985191572</v>
      </c>
      <c r="K15" s="16">
        <v>11927.456799765509</v>
      </c>
      <c r="M15" s="6" t="s">
        <v>16</v>
      </c>
      <c r="N15" s="10">
        <v>11.0054</v>
      </c>
      <c r="O15">
        <v>10.2181</v>
      </c>
    </row>
    <row r="16" spans="1:16" x14ac:dyDescent="0.3">
      <c r="A16" s="2">
        <v>2007</v>
      </c>
      <c r="B16" s="5">
        <v>94058.298999999999</v>
      </c>
      <c r="C16" s="4">
        <v>1483.6270625</v>
      </c>
      <c r="D16" s="7">
        <f>+D24*1.17</f>
        <v>366.91199999999998</v>
      </c>
      <c r="E16" s="7">
        <v>229.97252484433861</v>
      </c>
      <c r="F16">
        <v>2505</v>
      </c>
      <c r="G16" s="5">
        <v>94058.298999999999</v>
      </c>
      <c r="H16" s="9">
        <v>1.1412340825871277</v>
      </c>
      <c r="I16" s="8">
        <v>27167.473776000003</v>
      </c>
      <c r="J16" s="13">
        <v>96.868281200410479</v>
      </c>
      <c r="K16" s="16">
        <v>10741.21167178587</v>
      </c>
      <c r="M16" s="6" t="s">
        <v>16</v>
      </c>
      <c r="N16" s="10">
        <v>11.0717</v>
      </c>
      <c r="O16">
        <v>10.0436</v>
      </c>
    </row>
    <row r="17" spans="1:15" x14ac:dyDescent="0.3">
      <c r="A17" s="2">
        <v>2008</v>
      </c>
      <c r="B17" s="5">
        <v>90608.732000000004</v>
      </c>
      <c r="C17" s="4">
        <v>2213.4596250000004</v>
      </c>
      <c r="D17" s="7">
        <v>364.15</v>
      </c>
      <c r="E17" s="7">
        <v>308.40859383007819</v>
      </c>
      <c r="F17">
        <v>2380</v>
      </c>
      <c r="G17" s="5">
        <v>90608.732000000004</v>
      </c>
      <c r="H17" s="9">
        <v>1.1851910203908933</v>
      </c>
      <c r="I17" s="8">
        <v>29184.301872</v>
      </c>
      <c r="J17" s="13">
        <v>104.59286923299554</v>
      </c>
      <c r="K17" s="16">
        <v>10668.126151820974</v>
      </c>
      <c r="M17" s="6" t="s">
        <v>15</v>
      </c>
      <c r="N17" s="10">
        <v>11.051600000000001</v>
      </c>
      <c r="O17">
        <v>10.288</v>
      </c>
    </row>
    <row r="18" spans="1:15" x14ac:dyDescent="0.3">
      <c r="A18" s="2">
        <v>2009</v>
      </c>
      <c r="B18" s="5">
        <v>85123.716</v>
      </c>
      <c r="C18" s="4">
        <v>2844.0027500000001</v>
      </c>
      <c r="D18" s="7">
        <v>360</v>
      </c>
      <c r="E18" s="7">
        <v>327.52898248962464</v>
      </c>
      <c r="F18">
        <v>2300</v>
      </c>
      <c r="G18" s="5">
        <v>85123.716</v>
      </c>
      <c r="H18" s="9">
        <v>1.17622941245126</v>
      </c>
      <c r="I18" s="8">
        <v>28770.099903999999</v>
      </c>
      <c r="J18" s="13">
        <v>109.99837512811436</v>
      </c>
      <c r="K18" s="16">
        <v>9991.6771171566506</v>
      </c>
      <c r="M18" s="6" t="s">
        <v>17</v>
      </c>
      <c r="N18" s="10">
        <v>10.7898</v>
      </c>
      <c r="O18">
        <v>10.5845</v>
      </c>
    </row>
    <row r="19" spans="1:15" x14ac:dyDescent="0.3">
      <c r="A19" s="2">
        <v>2010</v>
      </c>
      <c r="B19" s="5">
        <v>87400.750999999989</v>
      </c>
      <c r="C19" s="4">
        <v>2547.2383749999999</v>
      </c>
      <c r="D19" s="7">
        <v>366</v>
      </c>
      <c r="E19" s="7">
        <v>327.25287556919073</v>
      </c>
      <c r="F19">
        <v>2580</v>
      </c>
      <c r="G19" s="5">
        <v>87400.750999999989</v>
      </c>
      <c r="H19" s="9">
        <v>1.3557752072818923</v>
      </c>
      <c r="I19" s="8">
        <v>28711.206704</v>
      </c>
      <c r="J19" s="13">
        <v>94.517015967864339</v>
      </c>
      <c r="K19" s="16">
        <v>9995.180781044317</v>
      </c>
      <c r="M19" s="6" t="s">
        <v>18</v>
      </c>
      <c r="N19" s="10">
        <v>10.7494</v>
      </c>
      <c r="O19">
        <v>10.8064</v>
      </c>
    </row>
    <row r="20" spans="1:15" x14ac:dyDescent="0.3">
      <c r="A20" s="2">
        <v>2011</v>
      </c>
      <c r="B20" s="5">
        <v>82346.974999999991</v>
      </c>
      <c r="C20" s="4">
        <v>2807.5078749999998</v>
      </c>
      <c r="D20" s="7">
        <v>370</v>
      </c>
      <c r="E20" s="7">
        <v>467.25139675459388</v>
      </c>
      <c r="F20" s="1">
        <v>2120</v>
      </c>
      <c r="G20" s="5">
        <v>82346.974999999991</v>
      </c>
      <c r="H20" s="9">
        <v>1.3021347504306462</v>
      </c>
      <c r="I20" s="8">
        <v>28904.538863999998</v>
      </c>
      <c r="J20" s="13">
        <v>103.93231078833031</v>
      </c>
      <c r="K20" s="4">
        <v>9805.482448442297</v>
      </c>
      <c r="M20" s="6" t="s">
        <v>19</v>
      </c>
      <c r="N20" s="10">
        <v>10.6006</v>
      </c>
      <c r="O20">
        <v>10.3482</v>
      </c>
    </row>
    <row r="21" spans="1:15" x14ac:dyDescent="0.3">
      <c r="A21" s="2">
        <v>2012</v>
      </c>
      <c r="B21" s="5">
        <v>49941.396000000008</v>
      </c>
      <c r="C21" s="4">
        <v>2870.4972500000003</v>
      </c>
      <c r="D21" s="7">
        <v>364.15</v>
      </c>
      <c r="E21" s="7">
        <v>577.42502337566759</v>
      </c>
      <c r="F21">
        <v>1325</v>
      </c>
      <c r="G21" s="5">
        <v>49941.396000000008</v>
      </c>
      <c r="H21" s="9">
        <v>1.3354290171578413</v>
      </c>
      <c r="I21" s="8">
        <v>28604.224160000002</v>
      </c>
      <c r="J21" s="13">
        <v>91.66630977685962</v>
      </c>
      <c r="K21" s="16">
        <v>5991.1200087757779</v>
      </c>
      <c r="M21" s="6" t="s">
        <v>20</v>
      </c>
      <c r="N21" s="10">
        <v>10.6472</v>
      </c>
      <c r="O21">
        <v>10.684900000000001</v>
      </c>
    </row>
    <row r="22" spans="1:15" x14ac:dyDescent="0.3">
      <c r="A22" s="2">
        <v>2013</v>
      </c>
      <c r="B22" s="5">
        <v>50368.448000000004</v>
      </c>
      <c r="C22" s="4">
        <v>2340.9968750000003</v>
      </c>
      <c r="D22" s="7">
        <v>364.15</v>
      </c>
      <c r="E22" s="7">
        <v>607.56632824632754</v>
      </c>
      <c r="F22">
        <v>1350</v>
      </c>
      <c r="G22" s="5">
        <v>50368.448000000004</v>
      </c>
      <c r="H22" s="9">
        <v>1.2703647601782431</v>
      </c>
      <c r="I22" s="8">
        <v>28879.032016000005</v>
      </c>
      <c r="J22" s="13">
        <v>107.52429088681129</v>
      </c>
      <c r="K22" s="16">
        <v>5981.6467749012727</v>
      </c>
      <c r="N22">
        <f>AVERAGE(N10:N21)</f>
        <v>10.727800000000002</v>
      </c>
      <c r="O22" s="10">
        <f>AVERAGE(O10:O21)</f>
        <v>10.145991666666667</v>
      </c>
    </row>
    <row r="23" spans="1:15" x14ac:dyDescent="0.3">
      <c r="A23" s="2">
        <v>2014</v>
      </c>
      <c r="B23" s="5">
        <v>45050.934000000001</v>
      </c>
      <c r="C23" s="4">
        <v>2344.3736250000002</v>
      </c>
      <c r="D23" s="7">
        <v>338.875</v>
      </c>
      <c r="E23" s="7">
        <v>486.72593761958956</v>
      </c>
      <c r="F23">
        <v>1165</v>
      </c>
      <c r="G23" s="5">
        <v>45050.934000000001</v>
      </c>
      <c r="H23" s="9">
        <v>1.5884753695581042</v>
      </c>
      <c r="I23" s="8">
        <v>29203.960016000005</v>
      </c>
      <c r="J23" s="13">
        <v>133.38323123316835</v>
      </c>
      <c r="K23" s="16">
        <v>5451.2229047827996</v>
      </c>
    </row>
    <row r="24" spans="1:15" x14ac:dyDescent="0.3">
      <c r="A24" s="2">
        <v>2015</v>
      </c>
      <c r="B24" s="5">
        <v>38211.616999999998</v>
      </c>
      <c r="C24" s="4">
        <v>2350.0881249999998</v>
      </c>
      <c r="D24" s="7">
        <v>313.60000000000002</v>
      </c>
      <c r="E24" s="7">
        <v>568.2714805871143</v>
      </c>
      <c r="F24">
        <v>1000</v>
      </c>
      <c r="G24" s="5">
        <v>38211.616999999998</v>
      </c>
      <c r="H24" s="9">
        <v>1.4089653748195221</v>
      </c>
      <c r="I24" s="8">
        <v>29320.775856064003</v>
      </c>
      <c r="J24" s="12">
        <v>126.14936450761562</v>
      </c>
      <c r="K24" s="16">
        <v>4453.8580517770943</v>
      </c>
    </row>
    <row r="25" spans="1:15" x14ac:dyDescent="0.3">
      <c r="C25" s="4"/>
      <c r="F25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H1" sqref="H1:H1048576"/>
    </sheetView>
  </sheetViews>
  <sheetFormatPr baseColWidth="10" defaultRowHeight="14.4" x14ac:dyDescent="0.3"/>
  <sheetData>
    <row r="1" spans="1:16" x14ac:dyDescent="0.3">
      <c r="A1" s="10"/>
      <c r="B1" s="10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3">
      <c r="A2" s="10"/>
      <c r="B2" s="10" t="s">
        <v>0</v>
      </c>
      <c r="C2" s="10"/>
      <c r="D2" s="10"/>
      <c r="E2" s="10"/>
      <c r="F2" s="10" t="s">
        <v>1</v>
      </c>
      <c r="G2" s="10"/>
      <c r="H2" s="10"/>
      <c r="I2" s="10"/>
      <c r="J2" s="10"/>
    </row>
    <row r="3" spans="1:16" x14ac:dyDescent="0.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23</v>
      </c>
    </row>
    <row r="4" spans="1:16" x14ac:dyDescent="0.3">
      <c r="A4" s="10">
        <v>1995</v>
      </c>
      <c r="B4" s="5">
        <v>22316.576000000001</v>
      </c>
      <c r="C4" s="15">
        <v>3278.735532570422</v>
      </c>
      <c r="D4" s="16">
        <v>363.52045454545453</v>
      </c>
      <c r="E4" s="16">
        <v>190.40392854157957</v>
      </c>
      <c r="F4" s="16">
        <v>500</v>
      </c>
      <c r="G4" s="5">
        <v>22316.576000000001</v>
      </c>
      <c r="H4" s="18">
        <v>1.4530424783798135</v>
      </c>
      <c r="I4" s="11">
        <v>12313.390256000001</v>
      </c>
      <c r="J4" s="13">
        <v>39.72695066592123</v>
      </c>
      <c r="K4" s="16">
        <v>2430.7984307483321</v>
      </c>
    </row>
    <row r="5" spans="1:16" x14ac:dyDescent="0.3">
      <c r="A5" s="10">
        <v>1996</v>
      </c>
      <c r="B5" s="5">
        <v>30360.920000000002</v>
      </c>
      <c r="C5" s="15">
        <v>4167.1134350429757</v>
      </c>
      <c r="D5" s="16">
        <v>390.6336363636363</v>
      </c>
      <c r="E5" s="16">
        <v>190.40392854157957</v>
      </c>
      <c r="F5" s="16">
        <v>680</v>
      </c>
      <c r="G5" s="5">
        <v>30360.920000000002</v>
      </c>
      <c r="H5" s="18">
        <v>1.7476236427712042</v>
      </c>
      <c r="I5" s="11">
        <v>12834.656000000001</v>
      </c>
      <c r="J5" s="13">
        <v>43.368225762794012</v>
      </c>
      <c r="K5" s="16">
        <v>3312.4682730180898</v>
      </c>
    </row>
    <row r="6" spans="1:16" x14ac:dyDescent="0.3">
      <c r="A6" s="10">
        <v>1997</v>
      </c>
      <c r="B6" s="5">
        <v>29037.841999999997</v>
      </c>
      <c r="C6" s="15">
        <v>5345.8961931917311</v>
      </c>
      <c r="D6" s="16">
        <v>366.38415841584157</v>
      </c>
      <c r="E6" s="16">
        <v>190.40392854157957</v>
      </c>
      <c r="F6" s="16">
        <v>650</v>
      </c>
      <c r="G6" s="5">
        <v>29037.841999999997</v>
      </c>
      <c r="H6" s="18">
        <v>1.8771644934307499</v>
      </c>
      <c r="I6" s="11">
        <v>13565.744000000001</v>
      </c>
      <c r="J6" s="13">
        <v>40.486965278160746</v>
      </c>
      <c r="K6" s="16">
        <v>3172.2631725656097</v>
      </c>
    </row>
    <row r="7" spans="1:16" x14ac:dyDescent="0.3">
      <c r="A7" s="10">
        <v>1998</v>
      </c>
      <c r="B7" s="5">
        <v>28008.884000000002</v>
      </c>
      <c r="C7" s="15">
        <v>4349.2887880510816</v>
      </c>
      <c r="D7" s="16">
        <v>400.75471698113205</v>
      </c>
      <c r="E7" s="16">
        <v>190.40392854157957</v>
      </c>
      <c r="F7" s="16">
        <v>630</v>
      </c>
      <c r="G7" s="5">
        <v>28008.884000000002</v>
      </c>
      <c r="H7" s="18">
        <v>1.8492033411206135</v>
      </c>
      <c r="I7" s="11">
        <v>14134.368</v>
      </c>
      <c r="J7" s="13">
        <v>36.142781525229807</v>
      </c>
      <c r="K7" s="16">
        <v>3052.2536202740812</v>
      </c>
    </row>
    <row r="8" spans="1:16" x14ac:dyDescent="0.3">
      <c r="A8" s="10">
        <v>1999</v>
      </c>
      <c r="B8" s="5">
        <v>20878.921999999999</v>
      </c>
      <c r="C8" s="15">
        <v>4369.4192180352402</v>
      </c>
      <c r="D8" s="16">
        <v>397.86759259259253</v>
      </c>
      <c r="E8" s="16">
        <v>190.40392854157957</v>
      </c>
      <c r="F8" s="16">
        <v>470</v>
      </c>
      <c r="G8" s="5">
        <v>20878.921999999999</v>
      </c>
      <c r="H8" s="18">
        <v>2.0219350844556763</v>
      </c>
      <c r="I8" s="11">
        <v>14865.456</v>
      </c>
      <c r="J8" s="13">
        <v>39.860403172979204</v>
      </c>
      <c r="K8" s="16">
        <v>2274.4303627328145</v>
      </c>
    </row>
    <row r="9" spans="1:16" x14ac:dyDescent="0.3">
      <c r="A9" s="10">
        <v>2000</v>
      </c>
      <c r="B9" s="5">
        <v>16952.949999999997</v>
      </c>
      <c r="C9" s="15">
        <v>4189.4265940254654</v>
      </c>
      <c r="D9" s="16">
        <v>407.05280000000005</v>
      </c>
      <c r="E9" s="16">
        <v>190.40392854157957</v>
      </c>
      <c r="F9" s="16">
        <v>380</v>
      </c>
      <c r="G9" s="5">
        <v>16952.949999999997</v>
      </c>
      <c r="H9" s="18">
        <v>2.3917274165560012</v>
      </c>
      <c r="I9" s="11">
        <v>14948.31264</v>
      </c>
      <c r="J9" s="13">
        <v>33.503148103736962</v>
      </c>
      <c r="K9" s="16">
        <v>1843.8829197531825</v>
      </c>
    </row>
    <row r="10" spans="1:16" x14ac:dyDescent="0.3">
      <c r="A10" s="10">
        <v>2001</v>
      </c>
      <c r="B10" s="5">
        <v>23617.648999999998</v>
      </c>
      <c r="C10" s="15">
        <v>3993.9747346527615</v>
      </c>
      <c r="D10" s="16">
        <v>425.44257425742569</v>
      </c>
      <c r="E10" s="16">
        <v>190.40392854157957</v>
      </c>
      <c r="F10" s="16">
        <v>530</v>
      </c>
      <c r="G10" s="5">
        <v>23617.648999999998</v>
      </c>
      <c r="H10" s="18">
        <v>2.3129048488041506</v>
      </c>
      <c r="I10" s="11">
        <v>15326.285136</v>
      </c>
      <c r="J10" s="13">
        <v>31.557212237415687</v>
      </c>
      <c r="K10" s="16">
        <v>2561.2897832749518</v>
      </c>
    </row>
    <row r="11" spans="1:16" x14ac:dyDescent="0.3">
      <c r="A11" s="10">
        <v>2002</v>
      </c>
      <c r="B11" s="5">
        <v>30921.653999999999</v>
      </c>
      <c r="C11" s="15">
        <v>3026.1494015139629</v>
      </c>
      <c r="D11" s="16">
        <v>421.27156862745096</v>
      </c>
      <c r="E11" s="16">
        <v>190.40392854157957</v>
      </c>
      <c r="F11" s="16">
        <v>690</v>
      </c>
      <c r="G11" s="5">
        <v>30921.653999999999</v>
      </c>
      <c r="H11" s="18">
        <v>1.1784959410883444</v>
      </c>
      <c r="I11" s="11">
        <v>15300.399205333335</v>
      </c>
      <c r="J11" s="13">
        <v>101.65506730086595</v>
      </c>
      <c r="K11" s="16">
        <v>3356.8539887978809</v>
      </c>
    </row>
    <row r="12" spans="1:16" x14ac:dyDescent="0.3">
      <c r="A12" s="10">
        <v>2003</v>
      </c>
      <c r="B12" s="5">
        <v>25603.023000000001</v>
      </c>
      <c r="C12" s="15">
        <v>2752.3116168612705</v>
      </c>
      <c r="D12" s="16">
        <v>424.79999999999995</v>
      </c>
      <c r="E12" s="16">
        <v>190.40392854157957</v>
      </c>
      <c r="F12" s="16">
        <v>570</v>
      </c>
      <c r="G12" s="5">
        <v>25603.023000000001</v>
      </c>
      <c r="H12" s="18">
        <v>1.3425485378634388</v>
      </c>
      <c r="I12" s="11">
        <v>17387.824678666668</v>
      </c>
      <c r="J12" s="13">
        <v>86.193312391112741</v>
      </c>
      <c r="K12" s="16">
        <v>2782.18339697905</v>
      </c>
    </row>
    <row r="13" spans="1:16" x14ac:dyDescent="0.3">
      <c r="A13" s="10">
        <v>2004</v>
      </c>
      <c r="B13" s="5">
        <v>40438.714000000007</v>
      </c>
      <c r="C13" s="15">
        <v>3356.8090300554563</v>
      </c>
      <c r="D13" s="16">
        <v>428.34</v>
      </c>
      <c r="E13" s="16">
        <v>190.40392854157957</v>
      </c>
      <c r="F13" s="16">
        <v>900</v>
      </c>
      <c r="G13" s="5">
        <v>40438.714000000007</v>
      </c>
      <c r="H13" s="18">
        <v>1.3969741662535777</v>
      </c>
      <c r="I13" s="11">
        <v>20951.898986666667</v>
      </c>
      <c r="J13" s="13">
        <v>99.067148217995936</v>
      </c>
      <c r="K13" s="16">
        <v>4432.5304518129342</v>
      </c>
    </row>
    <row r="14" spans="1:16" x14ac:dyDescent="0.3">
      <c r="A14" s="10">
        <v>2005</v>
      </c>
      <c r="B14" s="5">
        <v>32085.113999999998</v>
      </c>
      <c r="C14" s="15">
        <v>3390.6996607717042</v>
      </c>
      <c r="D14" s="16">
        <v>424.79999999999995</v>
      </c>
      <c r="E14" s="16">
        <v>139.06555949476294</v>
      </c>
      <c r="F14" s="16">
        <v>720</v>
      </c>
      <c r="G14" s="5">
        <v>32085.113999999998</v>
      </c>
      <c r="H14" s="18">
        <v>1.4550615903563473</v>
      </c>
      <c r="I14" s="11">
        <v>23745.738240000002</v>
      </c>
      <c r="J14" s="13">
        <v>88.531316289037903</v>
      </c>
      <c r="K14" s="16">
        <v>3553.8170094683287</v>
      </c>
    </row>
    <row r="15" spans="1:16" x14ac:dyDescent="0.3">
      <c r="A15" s="10">
        <v>2006</v>
      </c>
      <c r="B15" s="5">
        <v>36901.89</v>
      </c>
      <c r="C15" s="15">
        <v>3128.1049690659597</v>
      </c>
      <c r="D15" s="16">
        <v>423.62</v>
      </c>
      <c r="E15" s="16">
        <v>182.41593962655659</v>
      </c>
      <c r="F15" s="16">
        <f>+B15/45</f>
        <v>820.04200000000003</v>
      </c>
      <c r="G15" s="5">
        <v>36901.89</v>
      </c>
      <c r="H15" s="18">
        <v>1.4816455430360922</v>
      </c>
      <c r="I15" s="11">
        <v>25405.064304000003</v>
      </c>
      <c r="J15" s="13">
        <v>94.378075985191572</v>
      </c>
      <c r="K15" s="16">
        <v>4079.3189481406903</v>
      </c>
    </row>
    <row r="16" spans="1:16" x14ac:dyDescent="0.3">
      <c r="A16" s="10">
        <v>2007</v>
      </c>
      <c r="B16" s="5">
        <v>34911.192999999999</v>
      </c>
      <c r="C16" s="15">
        <v>2882.1172789561692</v>
      </c>
      <c r="D16" s="16">
        <v>432.95615999999995</v>
      </c>
      <c r="E16" s="16">
        <v>218.93447097121143</v>
      </c>
      <c r="F16" s="16">
        <v>800</v>
      </c>
      <c r="G16" s="5">
        <v>34911.192999999999</v>
      </c>
      <c r="H16" s="18">
        <v>1.582196522789312</v>
      </c>
      <c r="I16" s="11">
        <v>27167.473776000003</v>
      </c>
      <c r="J16" s="13">
        <v>96.868281200410479</v>
      </c>
      <c r="K16" s="16">
        <v>3830.7371654234312</v>
      </c>
    </row>
    <row r="17" spans="1:11" x14ac:dyDescent="0.3">
      <c r="A17" s="10">
        <v>2008</v>
      </c>
      <c r="B17" s="5">
        <v>36592.216</v>
      </c>
      <c r="C17" s="15">
        <v>4504.7511940702361</v>
      </c>
      <c r="D17" s="16">
        <v>429.69699999999995</v>
      </c>
      <c r="E17" s="16">
        <v>293.60582260366311</v>
      </c>
      <c r="F17" s="16">
        <v>820</v>
      </c>
      <c r="G17" s="5">
        <v>36592.216</v>
      </c>
      <c r="H17" s="18">
        <v>1.7576448735547372</v>
      </c>
      <c r="I17" s="11">
        <v>29184.301872</v>
      </c>
      <c r="J17" s="13">
        <v>104.59286923299554</v>
      </c>
      <c r="K17" s="16">
        <v>3971.2110574813519</v>
      </c>
    </row>
    <row r="18" spans="1:11" x14ac:dyDescent="0.3">
      <c r="A18" s="10">
        <v>2009</v>
      </c>
      <c r="B18" s="5">
        <v>49151.646999999997</v>
      </c>
      <c r="C18" s="15">
        <v>6332.9922043287615</v>
      </c>
      <c r="D18" s="16">
        <v>424.79999999999995</v>
      </c>
      <c r="E18" s="16">
        <v>311.8084847641764</v>
      </c>
      <c r="F18" s="16">
        <v>1100</v>
      </c>
      <c r="G18" s="5">
        <v>49151.646999999997</v>
      </c>
      <c r="H18" s="18">
        <v>1.8101068800899285</v>
      </c>
      <c r="I18" s="11">
        <v>28770.099903999999</v>
      </c>
      <c r="J18" s="13">
        <v>109.99837512811436</v>
      </c>
      <c r="K18" s="16">
        <v>5275.2775340061426</v>
      </c>
    </row>
    <row r="19" spans="1:11" x14ac:dyDescent="0.3">
      <c r="A19" s="10">
        <v>2010</v>
      </c>
      <c r="B19" s="5">
        <v>43131.034</v>
      </c>
      <c r="C19" s="15">
        <v>5134.8941419889434</v>
      </c>
      <c r="D19" s="16">
        <v>431.88</v>
      </c>
      <c r="E19" s="16">
        <v>311.54563022275846</v>
      </c>
      <c r="F19" s="16">
        <v>1000</v>
      </c>
      <c r="G19" s="5">
        <v>43131.034</v>
      </c>
      <c r="H19" s="18">
        <v>1.9939854085037958</v>
      </c>
      <c r="I19" s="11">
        <v>28711.206704</v>
      </c>
      <c r="J19" s="13">
        <v>94.517015967864339</v>
      </c>
      <c r="K19" s="16">
        <v>4625.319218955683</v>
      </c>
    </row>
    <row r="20" spans="1:11" x14ac:dyDescent="0.3">
      <c r="A20" s="10">
        <v>2011</v>
      </c>
      <c r="B20" s="5">
        <v>34796.536</v>
      </c>
      <c r="C20" s="15">
        <v>6163.7640089810866</v>
      </c>
      <c r="D20" s="16">
        <v>436.59999999999997</v>
      </c>
      <c r="E20" s="16">
        <v>444.82460427944005</v>
      </c>
      <c r="F20" s="16">
        <v>775</v>
      </c>
      <c r="G20" s="5">
        <v>34796.536</v>
      </c>
      <c r="H20" s="18">
        <v>2.0168904465386381</v>
      </c>
      <c r="I20" s="11">
        <v>28904.538863999998</v>
      </c>
      <c r="J20" s="13">
        <v>103.93231078833031</v>
      </c>
      <c r="K20" s="16">
        <v>3801.296621325143</v>
      </c>
    </row>
    <row r="21" spans="1:11" x14ac:dyDescent="0.3">
      <c r="A21" s="10">
        <v>2012</v>
      </c>
      <c r="B21" s="5">
        <v>25097.577000000005</v>
      </c>
      <c r="C21" s="15">
        <v>8023.0597201109576</v>
      </c>
      <c r="D21" s="16">
        <v>429.69699999999995</v>
      </c>
      <c r="E21" s="16">
        <v>549.7101973544876</v>
      </c>
      <c r="F21" s="16">
        <v>560</v>
      </c>
      <c r="G21" s="5">
        <v>25097.577000000005</v>
      </c>
      <c r="H21" s="18">
        <v>2.3160937830886419</v>
      </c>
      <c r="I21" s="11">
        <v>28604.224160000002</v>
      </c>
      <c r="J21" s="13">
        <v>91.66630977685962</v>
      </c>
      <c r="K21" s="16">
        <v>2730.1009214567794</v>
      </c>
    </row>
    <row r="22" spans="1:11" x14ac:dyDescent="0.3">
      <c r="A22" s="10">
        <v>2013</v>
      </c>
      <c r="B22" s="5">
        <v>16266.092000000001</v>
      </c>
      <c r="C22" s="15">
        <v>6134.3689094440761</v>
      </c>
      <c r="D22" s="16">
        <v>429.69699999999995</v>
      </c>
      <c r="E22" s="16">
        <v>578.40480181085286</v>
      </c>
      <c r="F22" s="16">
        <v>370</v>
      </c>
      <c r="G22" s="5">
        <v>16266.092000000001</v>
      </c>
      <c r="H22" s="18">
        <v>2.1132603567022477</v>
      </c>
      <c r="I22" s="11">
        <v>28879.032016000005</v>
      </c>
      <c r="J22" s="13">
        <v>107.52429088681129</v>
      </c>
      <c r="K22" s="16">
        <v>2416.9811320754716</v>
      </c>
    </row>
    <row r="23" spans="1:11" x14ac:dyDescent="0.3">
      <c r="A23" s="10">
        <v>2014</v>
      </c>
      <c r="B23" s="5">
        <v>12252.052</v>
      </c>
      <c r="C23" s="15">
        <v>6405.6656958966578</v>
      </c>
      <c r="D23" s="16">
        <v>343.9538026147959</v>
      </c>
      <c r="E23" s="16">
        <v>463.36442030559795</v>
      </c>
      <c r="F23" s="16">
        <v>280</v>
      </c>
      <c r="G23" s="5">
        <v>12252.052</v>
      </c>
      <c r="H23" s="18">
        <v>2.7168303968480827</v>
      </c>
      <c r="I23" s="11">
        <v>29203.960016000005</v>
      </c>
      <c r="J23" s="13">
        <v>133.38323123316835</v>
      </c>
      <c r="K23" s="16">
        <v>1979.6840719613863</v>
      </c>
    </row>
    <row r="24" spans="1:11" x14ac:dyDescent="0.3">
      <c r="A24" s="10">
        <v>2015</v>
      </c>
      <c r="B24" s="5">
        <v>4146.3680000000004</v>
      </c>
      <c r="C24" s="15">
        <v>7659.0967211773977</v>
      </c>
      <c r="D24" s="16">
        <v>318.3</v>
      </c>
      <c r="E24" s="16">
        <v>540.99599965073696</v>
      </c>
      <c r="F24" s="16">
        <v>100</v>
      </c>
      <c r="G24" s="5">
        <v>4146.3680000000004</v>
      </c>
      <c r="H24" s="18">
        <v>2.5676188988594166</v>
      </c>
      <c r="I24" s="11">
        <v>29320.775856064003</v>
      </c>
      <c r="J24" s="12" t="e">
        <f>+O22/N22*J23</f>
        <v>#DIV/0!</v>
      </c>
      <c r="K24" s="16">
        <v>1093.1768319438349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1" sqref="B11"/>
    </sheetView>
  </sheetViews>
  <sheetFormatPr baseColWidth="10" defaultRowHeight="14.4" x14ac:dyDescent="0.3"/>
  <sheetData>
    <row r="2" spans="1:1" ht="20.399999999999999" x14ac:dyDescent="0.3">
      <c r="A2" s="21" t="s">
        <v>33</v>
      </c>
    </row>
    <row r="3" spans="1:1" ht="20.399999999999999" x14ac:dyDescent="0.3">
      <c r="A3" s="21" t="s">
        <v>34</v>
      </c>
    </row>
    <row r="4" spans="1:1" ht="18" x14ac:dyDescent="0.3">
      <c r="A4" s="22" t="s">
        <v>35</v>
      </c>
    </row>
    <row r="5" spans="1:1" ht="18" x14ac:dyDescent="0.3">
      <c r="A5" s="22" t="s">
        <v>36</v>
      </c>
    </row>
    <row r="6" spans="1:1" ht="18" x14ac:dyDescent="0.3">
      <c r="A6" s="22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M3" zoomScale="150" zoomScaleNormal="150" workbookViewId="0">
      <selection activeCell="U7" sqref="U7"/>
    </sheetView>
  </sheetViews>
  <sheetFormatPr baseColWidth="10" defaultRowHeight="14.4" x14ac:dyDescent="0.3"/>
  <cols>
    <col min="11" max="11" width="12.44140625" bestFit="1" customWidth="1"/>
  </cols>
  <sheetData>
    <row r="1" spans="1:23" x14ac:dyDescent="0.3"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3"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x14ac:dyDescent="0.3"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x14ac:dyDescent="0.3">
      <c r="B4" t="s">
        <v>24</v>
      </c>
      <c r="C4">
        <v>-1696.1251045967299</v>
      </c>
      <c r="D4" s="19">
        <f>+C4-D7</f>
        <v>244852.47824980677</v>
      </c>
      <c r="M4" s="10"/>
      <c r="N4" s="10" t="s">
        <v>24</v>
      </c>
      <c r="O4" s="10">
        <v>-4652.5774313953498</v>
      </c>
      <c r="P4" s="19">
        <f>+O4-P7</f>
        <v>116237.90559405387</v>
      </c>
      <c r="Q4" s="10"/>
      <c r="R4" s="10"/>
      <c r="S4" s="10"/>
      <c r="T4" s="10"/>
      <c r="U4" s="10"/>
      <c r="V4" s="10"/>
      <c r="W4" s="10"/>
    </row>
    <row r="5" spans="1:23" x14ac:dyDescent="0.3">
      <c r="B5" t="s">
        <v>25</v>
      </c>
      <c r="C5">
        <v>8.6975012399389708</v>
      </c>
      <c r="D5" s="19">
        <f>+C5/C8</f>
        <v>-195300.19438289377</v>
      </c>
      <c r="I5">
        <v>-195300.19438289377</v>
      </c>
      <c r="J5" s="19">
        <f>+C5/D5</f>
        <v>-4.4534012203219701E-5</v>
      </c>
      <c r="K5">
        <v>-4.4534012203219701E-5</v>
      </c>
      <c r="M5" s="10"/>
      <c r="N5" s="10" t="s">
        <v>25</v>
      </c>
      <c r="O5" s="10">
        <v>10.3817333226317</v>
      </c>
      <c r="P5" s="19">
        <f>+O5/O7</f>
        <v>-46106.834224122184</v>
      </c>
      <c r="Q5" s="10"/>
      <c r="R5" s="10"/>
      <c r="S5" s="10"/>
      <c r="T5" s="10"/>
      <c r="U5" s="10">
        <v>-46106.834224122184</v>
      </c>
      <c r="V5" s="19">
        <f>+O5/P5</f>
        <v>-2.2516690849271498E-4</v>
      </c>
      <c r="W5" s="10">
        <v>-4.4534012203219701E-5</v>
      </c>
    </row>
    <row r="6" spans="1:23" x14ac:dyDescent="0.3">
      <c r="B6" t="s">
        <v>26</v>
      </c>
      <c r="C6">
        <v>-7984.6462006823203</v>
      </c>
      <c r="I6">
        <v>-6.8559784814475622</v>
      </c>
      <c r="J6" s="19">
        <f>+D9/D5</f>
        <v>3.51048215958564E-5</v>
      </c>
      <c r="K6">
        <v>3.51048215958564E-5</v>
      </c>
      <c r="M6" s="10"/>
      <c r="N6" s="10" t="s">
        <v>26</v>
      </c>
      <c r="O6" s="10">
        <v>2.6219645104630001</v>
      </c>
      <c r="P6" s="10"/>
      <c r="Q6" s="10"/>
      <c r="R6" s="10"/>
      <c r="S6" s="10"/>
      <c r="T6" s="10"/>
      <c r="U6" s="10">
        <v>-6.8559784814475622</v>
      </c>
      <c r="V6" s="19">
        <f>+P9/P5</f>
        <v>0</v>
      </c>
      <c r="W6" s="10">
        <v>3.51048215958564E-5</v>
      </c>
    </row>
    <row r="7" spans="1:23" x14ac:dyDescent="0.3">
      <c r="B7" t="s">
        <v>27</v>
      </c>
      <c r="C7">
        <v>1.26240838691146</v>
      </c>
      <c r="D7" s="19">
        <f>+C7*D5</f>
        <v>-246548.60335440349</v>
      </c>
      <c r="I7">
        <v>1140.68637987693</v>
      </c>
      <c r="J7" s="19">
        <f>+D10/D5</f>
        <v>-5.8406822557512299E-3</v>
      </c>
      <c r="K7">
        <v>-5.8406822557512299E-3</v>
      </c>
      <c r="M7" s="10"/>
      <c r="N7" s="10" t="s">
        <v>32</v>
      </c>
      <c r="O7" s="10">
        <v>-2.2516690849271501E-4</v>
      </c>
      <c r="P7" s="19">
        <f>+O6*P5</f>
        <v>-120890.48302544921</v>
      </c>
      <c r="Q7" s="10"/>
      <c r="R7" s="10"/>
      <c r="S7" s="10"/>
      <c r="T7" s="10"/>
      <c r="U7" s="10">
        <v>116237.905594054</v>
      </c>
      <c r="V7" s="19">
        <f>+P10/P5</f>
        <v>0</v>
      </c>
      <c r="W7" s="10">
        <v>-5.8406822557512299E-3</v>
      </c>
    </row>
    <row r="8" spans="1:23" x14ac:dyDescent="0.3">
      <c r="B8" t="s">
        <v>28</v>
      </c>
      <c r="C8" s="19">
        <v>-4.4534012203219701E-5</v>
      </c>
      <c r="I8">
        <v>244852.478249807</v>
      </c>
      <c r="M8" s="10"/>
      <c r="N8" s="10" t="s">
        <v>27</v>
      </c>
      <c r="O8" s="19">
        <v>-0.68761613445560199</v>
      </c>
      <c r="P8" s="10"/>
      <c r="Q8" s="10"/>
      <c r="R8" s="10"/>
      <c r="S8" s="10"/>
      <c r="T8" s="10"/>
      <c r="U8" s="10">
        <v>244852.478249807</v>
      </c>
      <c r="V8" s="10"/>
      <c r="W8" s="10"/>
    </row>
    <row r="9" spans="1:23" x14ac:dyDescent="0.3">
      <c r="B9" t="s">
        <v>29</v>
      </c>
      <c r="C9" s="19">
        <v>3.51048215958564E-5</v>
      </c>
      <c r="D9" s="19">
        <f>+C9*D5</f>
        <v>-6.8559784814475622</v>
      </c>
      <c r="M9" s="10"/>
      <c r="N9" s="10"/>
      <c r="O9" s="19"/>
      <c r="P9" s="19"/>
      <c r="Q9" s="10"/>
      <c r="R9" s="10"/>
      <c r="S9" s="10"/>
      <c r="T9" s="10"/>
      <c r="U9" s="10"/>
      <c r="V9" s="10"/>
      <c r="W9" s="10"/>
    </row>
    <row r="10" spans="1:23" x14ac:dyDescent="0.3">
      <c r="B10" t="s">
        <v>30</v>
      </c>
      <c r="C10">
        <v>-5.8406822557512299E-3</v>
      </c>
      <c r="D10" s="19">
        <f>+C10*D5</f>
        <v>1140.6863798769336</v>
      </c>
      <c r="M10" s="10"/>
      <c r="N10" s="10"/>
      <c r="O10" s="10"/>
      <c r="P10" s="19"/>
      <c r="Q10" s="10"/>
      <c r="R10" s="10"/>
      <c r="S10" s="10"/>
      <c r="T10" s="10"/>
      <c r="U10" s="10"/>
      <c r="V10" s="10"/>
      <c r="W10" s="10"/>
    </row>
    <row r="15" spans="1:23" x14ac:dyDescent="0.3">
      <c r="A15" s="20" t="s">
        <v>31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naranjas</vt:lpstr>
      <vt:lpstr>mandarina</vt:lpstr>
      <vt:lpstr>creditos</vt:lpstr>
      <vt:lpstr>Hoja3</vt:lpstr>
    </vt:vector>
  </TitlesOfParts>
  <Company>INTA EEA Bella Vista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nmolina</dc:creator>
  <cp:lastModifiedBy>Ana Vianco</cp:lastModifiedBy>
  <dcterms:created xsi:type="dcterms:W3CDTF">2016-11-02T13:41:27Z</dcterms:created>
  <dcterms:modified xsi:type="dcterms:W3CDTF">2017-11-02T13:50:59Z</dcterms:modified>
</cp:coreProperties>
</file>